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robin/Dropbox/LPC/FLEX Day/Solar Energy/"/>
    </mc:Choice>
  </mc:AlternateContent>
  <xr:revisionPtr revIDLastSave="0" documentId="13_ncr:1_{7330C2F5-5FAB-F741-9342-62753CE04236}" xr6:coauthVersionLast="47" xr6:coauthVersionMax="47" xr10:uidLastSave="{00000000-0000-0000-0000-000000000000}"/>
  <bookViews>
    <workbookView xWindow="1280" yWindow="500" windowWidth="24320" windowHeight="14900" xr2:uid="{E1AC1523-C709-2D43-A169-23C6A724AE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19" i="1" l="1"/>
  <c r="B10" i="1"/>
  <c r="B8" i="1"/>
  <c r="G17" i="1"/>
  <c r="J15" i="1"/>
  <c r="B17" i="1" s="1"/>
  <c r="B22" i="1"/>
  <c r="G13" i="1"/>
  <c r="B12" i="1" l="1"/>
  <c r="B15" i="1" s="1"/>
  <c r="B23" i="1" s="1"/>
  <c r="B27" i="1" l="1"/>
  <c r="B25" i="1"/>
</calcChain>
</file>

<file path=xl/sharedStrings.xml><?xml version="1.0" encoding="utf-8"?>
<sst xmlns="http://schemas.openxmlformats.org/spreadsheetml/2006/main" count="39" uniqueCount="36">
  <si>
    <t>kWhr</t>
  </si>
  <si>
    <t>W</t>
  </si>
  <si>
    <t>Solar Panel Wattage</t>
  </si>
  <si>
    <t>Number of Panels you need</t>
  </si>
  <si>
    <t>&lt;-- Get this from your energy bill</t>
  </si>
  <si>
    <t>kW</t>
  </si>
  <si>
    <t>Number of Dollars per Watt</t>
  </si>
  <si>
    <t>Average Lifetime of Solar Panels</t>
  </si>
  <si>
    <t>years</t>
  </si>
  <si>
    <t>&lt;--- PG&amp;E gives between 15-20% rebate on batteries on the original price of the batteries</t>
  </si>
  <si>
    <t>&lt;--- Tax Credit from federal government</t>
  </si>
  <si>
    <t>Savings over 25 years by Investing in Solar Energy Generation</t>
  </si>
  <si>
    <t>Your Average Monthly Energy Usage (kWhr)</t>
  </si>
  <si>
    <t>Solar Panel Information</t>
  </si>
  <si>
    <t>Battery Information</t>
  </si>
  <si>
    <t>Federal Tax Rebate</t>
  </si>
  <si>
    <t>Battery Capacity</t>
  </si>
  <si>
    <t>Battery Cost per kWhr</t>
  </si>
  <si>
    <t>Total Battery Cost before rebates</t>
  </si>
  <si>
    <t>Rebates</t>
  </si>
  <si>
    <t>Total Cost of Battery after rebates</t>
  </si>
  <si>
    <r>
      <rPr>
        <b/>
        <sz val="14"/>
        <color theme="1"/>
        <rFont val="Calibri"/>
        <family val="2"/>
        <scheme val="minor"/>
      </rPr>
      <t>How to use this sheet:</t>
    </r>
    <r>
      <rPr>
        <sz val="14"/>
        <color theme="1"/>
        <rFont val="Calibri"/>
        <family val="2"/>
        <scheme val="minor"/>
      </rPr>
      <t xml:space="preserve">  Fill in the green box with your average monthly energy bill and see how much you save by going solar!  The yellow boxes are inputs that you may modify if necessary.  The blue boxes are where calculations are made; avoid changing these.</t>
    </r>
  </si>
  <si>
    <t>Total System Power Needed</t>
  </si>
  <si>
    <t>Your Average Daily Energy Usage</t>
  </si>
  <si>
    <t>Cost of Solar Panel System (After Tax Rebate)</t>
  </si>
  <si>
    <t>Your monthly energy bill over 25 years:</t>
  </si>
  <si>
    <t>&lt;-- Without Solar Panels</t>
  </si>
  <si>
    <t>Number of years it takes to pay off your investment</t>
  </si>
  <si>
    <t>Afterwards, your energy is free!</t>
  </si>
  <si>
    <t>Average price per kWhr in the Bay Area (according to Consumer Reports; October 2023)</t>
  </si>
  <si>
    <t>per kWhr</t>
  </si>
  <si>
    <t>&lt;--- 10 kWhr is the average size, but you can purchse larger or smaller batteries</t>
  </si>
  <si>
    <t>Number of Batteries to Buy over the course of 25 years</t>
  </si>
  <si>
    <t>&lt;-- With Solar Panels &amp; Batter(ies)</t>
  </si>
  <si>
    <t>Initial Investment: Solar Panels + One Battery</t>
  </si>
  <si>
    <t>&lt;--- Batteries currently last 10-15 years; likely they’ll improve and/or become cheaper with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</si>
</sst>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4" x14ac:knownFonts="1">
    <font>
      <sz val="12"/>
      <color theme="1"/>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0">
    <xf numFmtId="0" fontId="0" fillId="0" borderId="0" xfId="0"/>
    <xf numFmtId="0" fontId="1" fillId="0" borderId="0" xfId="0" applyFont="1"/>
    <xf numFmtId="0" fontId="1" fillId="2" borderId="1" xfId="0" applyFont="1" applyFill="1" applyBorder="1"/>
    <xf numFmtId="0" fontId="2" fillId="0" borderId="0" xfId="0" applyFont="1"/>
    <xf numFmtId="0" fontId="3" fillId="0" borderId="0" xfId="0" applyFont="1"/>
    <xf numFmtId="9" fontId="1" fillId="2" borderId="1" xfId="0" applyNumberFormat="1" applyFont="1" applyFill="1" applyBorder="1"/>
    <xf numFmtId="0" fontId="1" fillId="4" borderId="1" xfId="0" applyFont="1" applyFill="1" applyBorder="1"/>
    <xf numFmtId="0" fontId="1" fillId="0" borderId="12" xfId="0" applyFont="1" applyBorder="1"/>
    <xf numFmtId="0" fontId="1" fillId="0" borderId="13" xfId="0" applyFont="1" applyBorder="1"/>
    <xf numFmtId="0" fontId="1" fillId="0" borderId="15" xfId="0" applyFont="1" applyBorder="1"/>
    <xf numFmtId="0" fontId="1" fillId="0" borderId="16" xfId="0" applyFont="1" applyBorder="1"/>
    <xf numFmtId="0" fontId="1" fillId="0" borderId="17" xfId="0" applyFont="1" applyBorder="1"/>
    <xf numFmtId="0" fontId="2" fillId="0" borderId="11" xfId="0" applyFont="1" applyBorder="1"/>
    <xf numFmtId="0" fontId="2" fillId="0" borderId="14" xfId="0" applyFont="1" applyBorder="1"/>
    <xf numFmtId="0" fontId="2" fillId="0" borderId="16" xfId="0" applyFont="1" applyBorder="1"/>
    <xf numFmtId="9" fontId="1" fillId="2" borderId="2" xfId="0" applyNumberFormat="1" applyFont="1" applyFill="1" applyBorder="1"/>
    <xf numFmtId="164" fontId="1" fillId="2" borderId="1" xfId="0" applyNumberFormat="1" applyFont="1" applyFill="1" applyBorder="1"/>
    <xf numFmtId="164" fontId="1" fillId="3" borderId="1" xfId="0" applyNumberFormat="1" applyFont="1" applyFill="1" applyBorder="1"/>
    <xf numFmtId="164" fontId="1" fillId="3" borderId="18" xfId="0" applyNumberFormat="1" applyFont="1" applyFill="1" applyBorder="1"/>
    <xf numFmtId="165" fontId="1" fillId="3" borderId="1" xfId="0" applyNumberFormat="1" applyFont="1" applyFill="1" applyBorder="1"/>
    <xf numFmtId="165" fontId="1" fillId="3" borderId="19" xfId="0" applyNumberFormat="1" applyFont="1" applyFill="1" applyBorder="1"/>
    <xf numFmtId="0" fontId="1" fillId="4" borderId="3" xfId="0" applyFont="1"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4" borderId="0" xfId="0" applyFill="1" applyAlignment="1">
      <alignment wrapText="1"/>
    </xf>
    <xf numFmtId="0" fontId="0" fillId="4" borderId="7" xfId="0" applyFill="1"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EA428-C8C8-AE4F-A881-E89162030EDF}">
  <dimension ref="A1:L27"/>
  <sheetViews>
    <sheetView tabSelected="1" topLeftCell="A5" zoomScale="120" zoomScaleNormal="120" workbookViewId="0">
      <selection activeCell="K23" sqref="K23"/>
    </sheetView>
  </sheetViews>
  <sheetFormatPr baseColWidth="10" defaultRowHeight="19" x14ac:dyDescent="0.25"/>
  <cols>
    <col min="1" max="1" width="10.83203125" style="1"/>
    <col min="2" max="2" width="13.5" style="1" customWidth="1"/>
    <col min="3" max="6" width="10.83203125" style="1"/>
    <col min="7" max="7" width="12.33203125" style="1" bestFit="1" customWidth="1"/>
    <col min="8" max="9" width="10.83203125" style="1"/>
    <col min="10" max="10" width="14.33203125" style="1" customWidth="1"/>
    <col min="11" max="16384" width="10.83203125" style="1"/>
  </cols>
  <sheetData>
    <row r="1" spans="1:12" x14ac:dyDescent="0.25">
      <c r="A1" s="21" t="s">
        <v>21</v>
      </c>
      <c r="B1" s="22"/>
      <c r="C1" s="22"/>
      <c r="D1" s="22"/>
      <c r="E1" s="23"/>
    </row>
    <row r="2" spans="1:12" x14ac:dyDescent="0.25">
      <c r="A2" s="24"/>
      <c r="B2" s="25"/>
      <c r="C2" s="25"/>
      <c r="D2" s="25"/>
      <c r="E2" s="26"/>
      <c r="G2" s="3" t="s">
        <v>12</v>
      </c>
    </row>
    <row r="3" spans="1:12" x14ac:dyDescent="0.25">
      <c r="A3" s="24"/>
      <c r="B3" s="25"/>
      <c r="C3" s="25"/>
      <c r="D3" s="25"/>
      <c r="E3" s="26"/>
      <c r="G3" s="6">
        <v>900</v>
      </c>
      <c r="H3" s="1" t="s">
        <v>0</v>
      </c>
      <c r="I3" s="1" t="s">
        <v>4</v>
      </c>
    </row>
    <row r="4" spans="1:12" x14ac:dyDescent="0.25">
      <c r="A4" s="24"/>
      <c r="B4" s="25"/>
      <c r="C4" s="25"/>
      <c r="D4" s="25"/>
      <c r="E4" s="26"/>
    </row>
    <row r="5" spans="1:12" x14ac:dyDescent="0.25">
      <c r="A5" s="27"/>
      <c r="B5" s="28"/>
      <c r="C5" s="28"/>
      <c r="D5" s="28"/>
      <c r="E5" s="29"/>
      <c r="G5" s="3" t="s">
        <v>29</v>
      </c>
    </row>
    <row r="6" spans="1:12" x14ac:dyDescent="0.25">
      <c r="G6" s="16">
        <v>0.31</v>
      </c>
    </row>
    <row r="7" spans="1:12" x14ac:dyDescent="0.25">
      <c r="B7" s="3" t="s">
        <v>23</v>
      </c>
    </row>
    <row r="8" spans="1:12" x14ac:dyDescent="0.25">
      <c r="B8" s="19">
        <f>G3/(365/12)</f>
        <v>29.589041095890408</v>
      </c>
      <c r="C8" s="1" t="s">
        <v>0</v>
      </c>
      <c r="J8" s="3"/>
    </row>
    <row r="9" spans="1:12" x14ac:dyDescent="0.25">
      <c r="B9" s="3" t="s">
        <v>3</v>
      </c>
      <c r="G9" s="4" t="s">
        <v>13</v>
      </c>
      <c r="J9" s="4" t="s">
        <v>14</v>
      </c>
    </row>
    <row r="10" spans="1:12" x14ac:dyDescent="0.25">
      <c r="B10" s="19">
        <f>B8*1000/(G11*5)</f>
        <v>14.794520547945204</v>
      </c>
      <c r="G10" s="3" t="s">
        <v>2</v>
      </c>
      <c r="J10" s="3" t="s">
        <v>17</v>
      </c>
    </row>
    <row r="11" spans="1:12" x14ac:dyDescent="0.25">
      <c r="B11" s="3" t="s">
        <v>22</v>
      </c>
      <c r="G11" s="2">
        <v>400</v>
      </c>
      <c r="H11" s="1" t="s">
        <v>1</v>
      </c>
      <c r="J11" s="16">
        <v>1096</v>
      </c>
      <c r="K11" s="1" t="s">
        <v>30</v>
      </c>
    </row>
    <row r="12" spans="1:12" x14ac:dyDescent="0.25">
      <c r="B12" s="19">
        <f>B10*G11/1000</f>
        <v>5.917808219178081</v>
      </c>
      <c r="C12" s="1" t="s">
        <v>5</v>
      </c>
      <c r="G12" s="3" t="s">
        <v>6</v>
      </c>
      <c r="J12" s="3" t="s">
        <v>16</v>
      </c>
    </row>
    <row r="13" spans="1:12" x14ac:dyDescent="0.25">
      <c r="G13" s="16">
        <f>2.73</f>
        <v>2.73</v>
      </c>
      <c r="J13" s="2">
        <v>10</v>
      </c>
      <c r="K13" s="1" t="s">
        <v>0</v>
      </c>
      <c r="L13" s="1" t="s">
        <v>31</v>
      </c>
    </row>
    <row r="14" spans="1:12" x14ac:dyDescent="0.25">
      <c r="B14" s="3" t="s">
        <v>24</v>
      </c>
      <c r="G14" s="3" t="s">
        <v>7</v>
      </c>
      <c r="J14" s="3" t="s">
        <v>18</v>
      </c>
    </row>
    <row r="15" spans="1:12" x14ac:dyDescent="0.25">
      <c r="B15" s="17">
        <f>(1-G17)*G13*B12*1000</f>
        <v>11308.931506849312</v>
      </c>
      <c r="G15" s="2">
        <v>25</v>
      </c>
      <c r="H15" s="1" t="s">
        <v>8</v>
      </c>
      <c r="J15" s="16">
        <f>J11*J13</f>
        <v>10960</v>
      </c>
    </row>
    <row r="16" spans="1:12" x14ac:dyDescent="0.25">
      <c r="B16" s="3" t="s">
        <v>20</v>
      </c>
      <c r="G16" s="3" t="s">
        <v>15</v>
      </c>
      <c r="J16" s="3" t="s">
        <v>19</v>
      </c>
    </row>
    <row r="17" spans="2:11" x14ac:dyDescent="0.25">
      <c r="B17" s="17">
        <f>J15*(1-(J17+J18))</f>
        <v>6028.0000000000009</v>
      </c>
      <c r="G17" s="5">
        <f>0.3</f>
        <v>0.3</v>
      </c>
      <c r="J17" s="5">
        <v>0.15</v>
      </c>
      <c r="K17" s="1" t="s">
        <v>9</v>
      </c>
    </row>
    <row r="18" spans="2:11" x14ac:dyDescent="0.25">
      <c r="B18" s="3" t="s">
        <v>34</v>
      </c>
      <c r="J18" s="15">
        <v>0.3</v>
      </c>
      <c r="K18" s="1" t="s">
        <v>10</v>
      </c>
    </row>
    <row r="19" spans="2:11" x14ac:dyDescent="0.25">
      <c r="B19" s="17">
        <f>B17+B15</f>
        <v>17336.931506849312</v>
      </c>
      <c r="J19" s="3" t="s">
        <v>32</v>
      </c>
    </row>
    <row r="20" spans="2:11" ht="20" thickBot="1" x14ac:dyDescent="0.3">
      <c r="J20" s="2">
        <v>2</v>
      </c>
      <c r="K20" s="1" t="s">
        <v>35</v>
      </c>
    </row>
    <row r="21" spans="2:11" x14ac:dyDescent="0.25">
      <c r="B21" s="12" t="s">
        <v>25</v>
      </c>
      <c r="C21" s="7"/>
      <c r="D21" s="7"/>
      <c r="E21" s="7"/>
      <c r="F21" s="7"/>
      <c r="G21" s="8"/>
    </row>
    <row r="22" spans="2:11" x14ac:dyDescent="0.25">
      <c r="B22" s="18">
        <f>G3*12*25*G6</f>
        <v>83700</v>
      </c>
      <c r="D22" s="1" t="s">
        <v>26</v>
      </c>
      <c r="G22" s="9"/>
    </row>
    <row r="23" spans="2:11" x14ac:dyDescent="0.25">
      <c r="B23" s="18">
        <f>B17+B15*J20</f>
        <v>28645.863013698625</v>
      </c>
      <c r="D23" s="1" t="s">
        <v>33</v>
      </c>
      <c r="G23" s="9"/>
    </row>
    <row r="24" spans="2:11" x14ac:dyDescent="0.25">
      <c r="B24" s="13" t="s">
        <v>11</v>
      </c>
      <c r="G24" s="9"/>
    </row>
    <row r="25" spans="2:11" x14ac:dyDescent="0.25">
      <c r="B25" s="18">
        <f>B22-B23</f>
        <v>55054.136986301375</v>
      </c>
      <c r="G25" s="9"/>
    </row>
    <row r="26" spans="2:11" x14ac:dyDescent="0.25">
      <c r="B26" s="13" t="s">
        <v>27</v>
      </c>
      <c r="G26" s="9"/>
    </row>
    <row r="27" spans="2:11" ht="20" thickBot="1" x14ac:dyDescent="0.3">
      <c r="B27" s="20">
        <f>B23/(B22/25)</f>
        <v>8.5561120112600424</v>
      </c>
      <c r="C27" s="10" t="s">
        <v>8</v>
      </c>
      <c r="D27" s="14" t="s">
        <v>28</v>
      </c>
      <c r="E27" s="10"/>
      <c r="F27" s="10"/>
      <c r="G27" s="11"/>
    </row>
  </sheetData>
  <mergeCells count="1">
    <mergeCell ref="A1: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Rehagen</dc:creator>
  <cp:lastModifiedBy>Microsoft Office User</cp:lastModifiedBy>
  <dcterms:created xsi:type="dcterms:W3CDTF">2023-10-15T18:26:50Z</dcterms:created>
  <dcterms:modified xsi:type="dcterms:W3CDTF">2023-10-20T14:30:49Z</dcterms:modified>
</cp:coreProperties>
</file>